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0.1.81.17\市町村課nas\05　地方債\11 地方公営企業\26 経営比較分析表\R7\02_経営比較分析表\04_検収\99_各担当作業用フォルダ\宮田\▲大槌町（公共下水、漁集落)\県修正\"/>
    </mc:Choice>
  </mc:AlternateContent>
  <xr:revisionPtr revIDLastSave="0" documentId="13_ncr:1_{C4969CF7-0366-4358-A6E4-B84FF2DCA0BA}" xr6:coauthVersionLast="47" xr6:coauthVersionMax="47" xr10:uidLastSave="{00000000-0000-0000-0000-000000000000}"/>
  <workbookProtection workbookAlgorithmName="SHA-512" workbookHashValue="sccCRQ3+c4n1tV43rO4SHNXwt1wVNm0hrOkS27x5Oy+Gg4Z+tgXune8qdwq/JY28fqRuZpxpOMO8tZK623N2LA==" workbookSaltValue="gnFssOotW+O5VIPZruDzj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P10" i="4"/>
  <c r="B6"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<sst xmlns="http://schemas.openxmlformats.org/spreadsheetml/2006/main" count="231" uniqueCount="114">
  <si>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</si>
  <si>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</si>
  <si>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</si>
  <si>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</si>
  <si>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</si>
  <si>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</si>
  <si>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</si>
  <si>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</si>
  <si>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</si>
  <si>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</si>
  <si>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</si>
  <si>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</si>
  <si>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</si>
  <si>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</si>
  <si>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</si>
  <si>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</si>
  <si>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</si>
  <si>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</si>
  <si>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</si>
  <si>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</si>
  <si>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</si>
  <si>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</si>
  <si>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</si>
  <si>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</si>
  <si>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</si>
  <si>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</si>
  <si>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</si>
  <si>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</si>
  <si>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</si>
  <si>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</si>
  <si>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</si>
  <si>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</si>
  <si>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</si>
  <si>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</si>
  <si>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</si>
  <si>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</si>
  <si>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</si>
  <si>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</si>
  <si>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</si>
  <si>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</si>
  <si>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</si>
  <si>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</si>
  <si>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</si>
  <si>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</si>
  <si>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</si>
  <si>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</si>
  <si>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</si>
  <si>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</si>
  <si>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</si>
  <si>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</si>
  <si>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</si>
  <si>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</si>
  <si>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</si>
  <si>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</si>
  <si>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</si>
  <si>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</si>
  <si>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</si>
  <si>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</si>
  <si>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</si>
  <si>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</si>
  <si>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</si>
  <si>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</si>
  <si>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</si>
  <si>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</si>
  <si>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</si>
  <si>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</si>
  <si>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</si>
  <si>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</si>
  <si>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</si>
  <si>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</si>
  <si>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</si>
  <si>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</si>
  <si>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</si>
  <si>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</si>
  <si>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</si>
  <si>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</si>
  <si>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</si>
  <si>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</si>
  <si>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</si>
  <si>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</si>
  <si>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</si>
  <si>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</si>
  <si>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</si>
  <si>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</si>
  <si>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</si>
  <si>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</si>
  <si>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</si>
  <si>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</si>
  <si>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</si>
  <si>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</si>
  <si>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</si>
  <si>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</si>
  <si>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</si>
  <si>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</si>
  <si>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</si>
  <si>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大槌町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</si>
  <si>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</si>
  <si>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</si>
  <si>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</si>
  <si>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</si>
  <si>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</si>
  <si>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</si>
  <si>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</si>
  <si>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</si>
  <si>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</si>
  <si>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</si>
  <si>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</si>
  <si>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</si>
  <si>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</si>
  <si>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</si>
  <si>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</si>
  <si>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①有形固定資産減価償却率は平均値より低く、復興事業により、新しい固定資産が多いことを示している。
②管渠老朽化率は0％で耐用年数を超えた管渠がないことを示している。
③管渠改善率は1.15％で平均値を上回っている。</t>
    <phoneticPr fontId="4"/>
  </si>
  <si>
    <t>　公共下水道事業は一般会計からの繰入金で事業が成り立っており、定期的な使用料改定を実施の上、今後のさらなる人口減少を見据えながら、計画的な施設の更新に向けた検討が必要である。
　収支の安定を図るために、経費削減と合わせて使用料の料金改定を令和７年度に実施済みである。
　施設や下水道管の長寿命化と一層の経営効率化を進めながら、適切な施設更新に取り組む必要がある。</t>
    <rPh sb="65" eb="68">
      <t>ケイカクテキ</t>
    </rPh>
    <rPh sb="69" eb="71">
      <t>シセツ</t>
    </rPh>
    <rPh sb="72" eb="74">
      <t>コウシン</t>
    </rPh>
    <rPh sb="75" eb="76">
      <t>ム</t>
    </rPh>
    <rPh sb="78" eb="80">
      <t>ケントウ</t>
    </rPh>
    <rPh sb="81" eb="83">
      <t>ヒツヨウ</t>
    </rPh>
    <rPh sb="89" eb="91">
      <t>シュウシ</t>
    </rPh>
    <rPh sb="92" eb="94">
      <t>アンテイ</t>
    </rPh>
    <rPh sb="95" eb="96">
      <t>ハカ</t>
    </rPh>
    <rPh sb="101" eb="103">
      <t>ケイヒ</t>
    </rPh>
    <rPh sb="103" eb="105">
      <t>サクゲン</t>
    </rPh>
    <rPh sb="106" eb="107">
      <t>ア</t>
    </rPh>
    <rPh sb="110" eb="113">
      <t>シヨウリョウ</t>
    </rPh>
    <rPh sb="114" eb="116">
      <t>リョウキン</t>
    </rPh>
    <rPh sb="116" eb="118">
      <t>カイテイ</t>
    </rPh>
    <rPh sb="119" eb="121">
      <t>レイワ</t>
    </rPh>
    <rPh sb="122" eb="124">
      <t>ネンド</t>
    </rPh>
    <rPh sb="125" eb="127">
      <t>ジッシ</t>
    </rPh>
    <rPh sb="127" eb="128">
      <t>ス</t>
    </rPh>
    <rPh sb="135" eb="137">
      <t>シセツ</t>
    </rPh>
    <rPh sb="138" eb="142">
      <t>ゲスイドウカン</t>
    </rPh>
    <rPh sb="143" eb="147">
      <t>チョウジュミョウカ</t>
    </rPh>
    <rPh sb="148" eb="150">
      <t>イッソウ</t>
    </rPh>
    <rPh sb="151" eb="153">
      <t>ケイエイ</t>
    </rPh>
    <rPh sb="153" eb="156">
      <t>コウリツカ</t>
    </rPh>
    <rPh sb="157" eb="158">
      <t>スス</t>
    </rPh>
    <rPh sb="163" eb="165">
      <t>テキセツ</t>
    </rPh>
    <rPh sb="166" eb="168">
      <t>シセツ</t>
    </rPh>
    <rPh sb="168" eb="170">
      <t>コウシン</t>
    </rPh>
    <rPh sb="171" eb="172">
      <t>ト</t>
    </rPh>
    <rPh sb="173" eb="174">
      <t>ク</t>
    </rPh>
    <rPh sb="175" eb="177">
      <t>ヒツヨウ</t>
    </rPh>
    <phoneticPr fontId="4"/>
  </si>
  <si>
    <t>①経常収支比率は100％を下回り、類似団体より低い水準にある。処理場の維持管理や減価償却費によるものである。
②累積欠損金が発生した要因は、令和６年度に実施した耐水化事業への支出によるものである。
③流動比率については平均を上回っているものの、一般会計繰入金によるものである。
④企業債残高対事業規模比率は平均より高く、使用料収入が低く企業債残高は過大の状態にある。震災に伴う災害復旧事業等で多額の企業債借入が必要であったため、当該数値が高くなっている。
⑤経費回収率が低い要因は、施設維持費に対して使用料収入額が低いため。令和７年４月に使用料改定をしましたので改善予定である。
⑥汚水処理原価は平均より高く、維持管理費の削減や有収水量の増加の取組は必要である。
⑦施設利用率については類似団体より低い水準にあります。引き続き接続率の向上を図る必要がある。
⑧水洗化率は75.64％であるが、汚水管路新設工事については費用対効果を検証し、将来の人口減少を見据えた事業経営を実施していく。</t>
    <rPh sb="13" eb="15">
      <t>シタマワ</t>
    </rPh>
    <rPh sb="17" eb="19">
      <t>ルイジ</t>
    </rPh>
    <rPh sb="19" eb="21">
      <t>ダンタイ</t>
    </rPh>
    <rPh sb="23" eb="24">
      <t>ヒク</t>
    </rPh>
    <rPh sb="25" eb="27">
      <t>スイジュン</t>
    </rPh>
    <rPh sb="31" eb="34">
      <t>ショリジョウ</t>
    </rPh>
    <rPh sb="35" eb="39">
      <t>イジカンリ</t>
    </rPh>
    <rPh sb="40" eb="45">
      <t>ゲンカショウキャクヒ</t>
    </rPh>
    <rPh sb="76" eb="78">
      <t>ジッシ</t>
    </rPh>
    <rPh sb="80" eb="83">
      <t>タイスイカ</t>
    </rPh>
    <rPh sb="83" eb="85">
      <t>ジギョウ</t>
    </rPh>
    <rPh sb="87" eb="89">
      <t>シシュツ</t>
    </rPh>
    <rPh sb="146" eb="148">
      <t>ジギョウ</t>
    </rPh>
    <rPh sb="148" eb="150">
      <t>キボ</t>
    </rPh>
    <rPh sb="214" eb="216">
      <t>トウガイ</t>
    </rPh>
    <rPh sb="216" eb="218">
      <t>スウチ</t>
    </rPh>
    <rPh sb="219" eb="220">
      <t>タカ</t>
    </rPh>
    <rPh sb="281" eb="283">
      <t>カイゼン</t>
    </rPh>
    <rPh sb="283" eb="285">
      <t>ヨテイ</t>
    </rPh>
    <rPh sb="343" eb="347">
      <t>ルイジダンタイ</t>
    </rPh>
    <rPh sb="349" eb="350">
      <t>ヒク</t>
    </rPh>
    <rPh sb="351" eb="353">
      <t>スイジュン</t>
    </rPh>
    <rPh sb="359" eb="360">
      <t>ヒ</t>
    </rPh>
    <rPh sb="361" eb="362">
      <t>ツヅ</t>
    </rPh>
    <rPh sb="363" eb="366">
      <t>セツゾクリツ</t>
    </rPh>
    <rPh sb="367" eb="369">
      <t>コウジョウ</t>
    </rPh>
    <rPh sb="370" eb="371">
      <t>ハカ</t>
    </rPh>
    <rPh sb="372" eb="37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</si>
</sst>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2.75</c:v>
                </c:pt>
                <c:pt idx="3" formatCode="#,##0.00;&quot;△&quot;#,##0.00;&quot;-&quot;">
                  <c:v>0.77</c:v>
                </c:pt>
                <c:pt idx="4" formatCode="#,##0.00;&quot;△&quot;#,##0.00;&quot;-&quot;">
                  <c:v>1.1499999999999999</c:v>
                </c:pt>
              </c:numCache>
            </c:numRef>
          </c:val>
          <c:extLst>
            <c:ext xmlns:c16="http://schemas.microsoft.com/office/drawing/2014/chart" uri="{C3380CC4-5D6E-409C-BE32-E72D297353CC}">
              <c16:uniqueId val="{00000000-3F23-42A1-B714-B00AA370122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3F23-42A1-B714-B00AA370122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36.86</c:v>
                </c:pt>
                <c:pt idx="1">
                  <c:v>37.86</c:v>
                </c:pt>
                <c:pt idx="2">
                  <c:v>38.659999999999997</c:v>
                </c:pt>
                <c:pt idx="3">
                  <c:v>39.26</c:v>
                </c:pt>
                <c:pt idx="4">
                  <c:v>40.200000000000003</c:v>
                </c:pt>
              </c:numCache>
            </c:numRef>
          </c:val>
          <c:extLst>
            <c:ext xmlns:c16="http://schemas.microsoft.com/office/drawing/2014/chart" uri="{C3380CC4-5D6E-409C-BE32-E72D297353CC}">
              <c16:uniqueId val="{00000000-6081-437F-8746-21805DDD655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6081-437F-8746-21805DDD655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75.430000000000007</c:v>
                </c:pt>
                <c:pt idx="1">
                  <c:v>76.349999999999994</c:v>
                </c:pt>
                <c:pt idx="2">
                  <c:v>76.69</c:v>
                </c:pt>
                <c:pt idx="3">
                  <c:v>76.11</c:v>
                </c:pt>
                <c:pt idx="4">
                  <c:v>75.64</c:v>
                </c:pt>
              </c:numCache>
            </c:numRef>
          </c:val>
          <c:extLst>
            <c:ext xmlns:c16="http://schemas.microsoft.com/office/drawing/2014/chart" uri="{C3380CC4-5D6E-409C-BE32-E72D297353CC}">
              <c16:uniqueId val="{00000000-56C4-4563-A8EA-28B96ACDE21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56C4-4563-A8EA-28B96ACDE21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91.63</c:v>
                </c:pt>
                <c:pt idx="1">
                  <c:v>101.98</c:v>
                </c:pt>
                <c:pt idx="2">
                  <c:v>109.69</c:v>
                </c:pt>
                <c:pt idx="3">
                  <c:v>95.38</c:v>
                </c:pt>
                <c:pt idx="4">
                  <c:v>97.98</c:v>
                </c:pt>
              </c:numCache>
            </c:numRef>
          </c:val>
          <c:extLst>
            <c:ext xmlns:c16="http://schemas.microsoft.com/office/drawing/2014/chart" uri="{C3380CC4-5D6E-409C-BE32-E72D297353CC}">
              <c16:uniqueId val="{00000000-615C-4192-85D3-0168BFA7FFD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615C-4192-85D3-0168BFA7FFD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2.76</c:v>
                </c:pt>
                <c:pt idx="1">
                  <c:v>2.84</c:v>
                </c:pt>
                <c:pt idx="2">
                  <c:v>8.7100000000000009</c:v>
                </c:pt>
                <c:pt idx="3">
                  <c:v>12.88</c:v>
                </c:pt>
                <c:pt idx="4">
                  <c:v>16.36</c:v>
                </c:pt>
              </c:numCache>
            </c:numRef>
          </c:val>
          <c:extLst>
            <c:ext xmlns:c16="http://schemas.microsoft.com/office/drawing/2014/chart" uri="{C3380CC4-5D6E-409C-BE32-E72D297353CC}">
              <c16:uniqueId val="{00000000-8899-4182-B30D-B8A18935154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8899-4182-B30D-B8A18935154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A3-40FA-BA8A-324089025BB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7A3-40FA-BA8A-324089025BB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42.39</c:v>
                </c:pt>
                <c:pt idx="1">
                  <c:v>36.159999999999997</c:v>
                </c:pt>
                <c:pt idx="2" formatCode="#,##0.00;&quot;△&quot;#,##0.00">
                  <c:v>0</c:v>
                </c:pt>
                <c:pt idx="3">
                  <c:v>11.46</c:v>
                </c:pt>
                <c:pt idx="4">
                  <c:v>21.78</c:v>
                </c:pt>
              </c:numCache>
            </c:numRef>
          </c:val>
          <c:extLst>
            <c:ext xmlns:c16="http://schemas.microsoft.com/office/drawing/2014/chart" uri="{C3380CC4-5D6E-409C-BE32-E72D297353CC}">
              <c16:uniqueId val="{00000000-691F-4B85-9938-6757D9A1F1F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691F-4B85-9938-6757D9A1F1F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39.07</c:v>
                </c:pt>
                <c:pt idx="1">
                  <c:v>61.79</c:v>
                </c:pt>
                <c:pt idx="2">
                  <c:v>67.650000000000006</c:v>
                </c:pt>
                <c:pt idx="3">
                  <c:v>71.22</c:v>
                </c:pt>
                <c:pt idx="4">
                  <c:v>70.900000000000006</c:v>
                </c:pt>
              </c:numCache>
            </c:numRef>
          </c:val>
          <c:extLst>
            <c:ext xmlns:c16="http://schemas.microsoft.com/office/drawing/2014/chart" uri="{C3380CC4-5D6E-409C-BE32-E72D297353CC}">
              <c16:uniqueId val="{00000000-CD92-418D-9E2C-6657E017A6A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CD92-418D-9E2C-6657E017A6A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7977.08</c:v>
                </c:pt>
                <c:pt idx="1">
                  <c:v>7328.13</c:v>
                </c:pt>
                <c:pt idx="2">
                  <c:v>6855.74</c:v>
                </c:pt>
                <c:pt idx="3">
                  <c:v>6307.74</c:v>
                </c:pt>
                <c:pt idx="4">
                  <c:v>5804.47</c:v>
                </c:pt>
              </c:numCache>
            </c:numRef>
          </c:val>
          <c:extLst>
            <c:ext xmlns:c16="http://schemas.microsoft.com/office/drawing/2014/chart" uri="{C3380CC4-5D6E-409C-BE32-E72D297353CC}">
              <c16:uniqueId val="{00000000-5B6D-47AF-97DB-E34CD9A64E6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5B6D-47AF-97DB-E34CD9A64E6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34.130000000000003</c:v>
                </c:pt>
                <c:pt idx="1">
                  <c:v>47.02</c:v>
                </c:pt>
                <c:pt idx="2">
                  <c:v>54.51</c:v>
                </c:pt>
                <c:pt idx="3">
                  <c:v>32.22</c:v>
                </c:pt>
                <c:pt idx="4">
                  <c:v>38.130000000000003</c:v>
                </c:pt>
              </c:numCache>
            </c:numRef>
          </c:val>
          <c:extLst>
            <c:ext xmlns:c16="http://schemas.microsoft.com/office/drawing/2014/chart" uri="{C3380CC4-5D6E-409C-BE32-E72D297353CC}">
              <c16:uniqueId val="{00000000-E0D0-486F-AF72-368B7237805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E0D0-486F-AF72-368B7237805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406.01</c:v>
                </c:pt>
                <c:pt idx="1">
                  <c:v>286.14</c:v>
                </c:pt>
                <c:pt idx="2">
                  <c:v>244.26</c:v>
                </c:pt>
                <c:pt idx="3">
                  <c:v>411.25</c:v>
                </c:pt>
                <c:pt idx="4">
                  <c:v>347.04</c:v>
                </c:pt>
              </c:numCache>
            </c:numRef>
          </c:val>
          <c:extLst>
            <c:ext xmlns:c16="http://schemas.microsoft.com/office/drawing/2014/chart" uri="{C3380CC4-5D6E-409C-BE32-E72D297353CC}">
              <c16:uniqueId val="{00000000-D2BB-40A1-9390-62BAF7272FD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D2BB-40A1-9390-62BAF7272FD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岩手県　大槌町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4">
        <f>データ!S6</f>
        <v>10492</v>
      </c>
      <c r="AM8" s="44"/>
      <c r="AN8" s="44"/>
      <c r="AO8" s="44"/>
      <c r="AP8" s="44"/>
      <c r="AQ8" s="44"/>
      <c r="AR8" s="44"/>
      <c r="AS8" s="44"/>
      <c r="AT8" s="45">
        <f>データ!T6</f>
        <v>200.42</v>
      </c>
      <c r="AU8" s="45"/>
      <c r="AV8" s="45"/>
      <c r="AW8" s="45"/>
      <c r="AX8" s="45"/>
      <c r="AY8" s="45"/>
      <c r="AZ8" s="45"/>
      <c r="BA8" s="45"/>
      <c r="BB8" s="45">
        <f>データ!U6</f>
        <v>52.35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78.55</v>
      </c>
      <c r="J10" s="45"/>
      <c r="K10" s="45"/>
      <c r="L10" s="45"/>
      <c r="M10" s="45"/>
      <c r="N10" s="45"/>
      <c r="O10" s="45"/>
      <c r="P10" s="45">
        <f>データ!P6</f>
        <v>56.37</v>
      </c>
      <c r="Q10" s="45"/>
      <c r="R10" s="45"/>
      <c r="S10" s="45"/>
      <c r="T10" s="45"/>
      <c r="U10" s="45"/>
      <c r="V10" s="45"/>
      <c r="W10" s="45">
        <f>データ!Q6</f>
        <v>85.28</v>
      </c>
      <c r="X10" s="45"/>
      <c r="Y10" s="45"/>
      <c r="Z10" s="45"/>
      <c r="AA10" s="45"/>
      <c r="AB10" s="45"/>
      <c r="AC10" s="45"/>
      <c r="AD10" s="44">
        <f>データ!R6</f>
        <v>2640</v>
      </c>
      <c r="AE10" s="44"/>
      <c r="AF10" s="44"/>
      <c r="AG10" s="44"/>
      <c r="AH10" s="44"/>
      <c r="AI10" s="44"/>
      <c r="AJ10" s="44"/>
      <c r="AK10" s="2"/>
      <c r="AL10" s="44">
        <f>データ!V6</f>
        <v>5857</v>
      </c>
      <c r="AM10" s="44"/>
      <c r="AN10" s="44"/>
      <c r="AO10" s="44"/>
      <c r="AP10" s="44"/>
      <c r="AQ10" s="44"/>
      <c r="AR10" s="44"/>
      <c r="AS10" s="44"/>
      <c r="AT10" s="45">
        <f>データ!W6</f>
        <v>2.5499999999999998</v>
      </c>
      <c r="AU10" s="45"/>
      <c r="AV10" s="45"/>
      <c r="AW10" s="45"/>
      <c r="AX10" s="45"/>
      <c r="AY10" s="45"/>
      <c r="AZ10" s="45"/>
      <c r="BA10" s="45"/>
      <c r="BB10" s="45">
        <f>データ!X6</f>
        <v>2296.86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113</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111</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d6edan5xdw+GQPKtViWUB2OItBZbQMyUN7qTvviDw5xOlKie+7B2upixXog29ZzIlTO48HCOiNcjVAx2SQicw==" saltValue="KvJ6QzM5ASDPqp2HJc+Dc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34614</v>
      </c>
      <c r="D6" s="19">
        <f t="shared" si="3"/>
        <v>46</v>
      </c>
      <c r="E6" s="19">
        <f t="shared" si="3"/>
        <v>17</v>
      </c>
      <c r="F6" s="19">
        <f t="shared" si="3"/>
        <v>1</v>
      </c>
      <c r="G6" s="19">
        <f t="shared" si="3"/>
        <v>0</v>
      </c>
      <c r="H6" s="19" t="str">
        <f t="shared" si="3"/>
        <v>岩手県　大槌町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78.55</v>
      </c>
      <c r="P6" s="20">
        <f t="shared" si="3"/>
        <v>56.37</v>
      </c>
      <c r="Q6" s="20">
        <f t="shared" si="3"/>
        <v>85.28</v>
      </c>
      <c r="R6" s="20">
        <f t="shared" si="3"/>
        <v>2640</v>
      </c>
      <c r="S6" s="20">
        <f t="shared" si="3"/>
        <v>10492</v>
      </c>
      <c r="T6" s="20">
        <f t="shared" si="3"/>
        <v>200.42</v>
      </c>
      <c r="U6" s="20">
        <f t="shared" si="3"/>
        <v>52.35</v>
      </c>
      <c r="V6" s="20">
        <f t="shared" si="3"/>
        <v>5857</v>
      </c>
      <c r="W6" s="20">
        <f t="shared" si="3"/>
        <v>2.5499999999999998</v>
      </c>
      <c r="X6" s="20">
        <f t="shared" si="3"/>
        <v>2296.86</v>
      </c>
      <c r="Y6" s="21">
        <f>IF(Y7="",NA(),Y7)</f>
        <v>91.63</v>
      </c>
      <c r="Z6" s="21">
        <f t="shared" ref="Z6:AH6" si="4">IF(Z7="",NA(),Z7)</f>
        <v>101.98</v>
      </c>
      <c r="AA6" s="21">
        <f t="shared" si="4"/>
        <v>109.69</v>
      </c>
      <c r="AB6" s="21">
        <f t="shared" si="4"/>
        <v>95.38</v>
      </c>
      <c r="AC6" s="21">
        <f t="shared" si="4"/>
        <v>97.98</v>
      </c>
      <c r="AD6" s="21">
        <f t="shared" si="4"/>
        <v>107.81</v>
      </c>
      <c r="AE6" s="21">
        <f t="shared" si="4"/>
        <v>107.54</v>
      </c>
      <c r="AF6" s="21">
        <f t="shared" si="4"/>
        <v>107.19</v>
      </c>
      <c r="AG6" s="21">
        <f t="shared" si="4"/>
        <v>107.04</v>
      </c>
      <c r="AH6" s="21">
        <f t="shared" si="4"/>
        <v>107.83</v>
      </c>
      <c r="AI6" s="20" t="str">
        <f>IF(AI7="","",IF(AI7="-","【-】","【"&amp;SUBSTITUTE(TEXT(AI7,"#,##0.00"),"-","△")&amp;"】"))</f>
        <v>【105.36】</v>
      </c>
      <c r="AJ6" s="21">
        <f>IF(AJ7="",NA(),AJ7)</f>
        <v>42.39</v>
      </c>
      <c r="AK6" s="21">
        <f t="shared" ref="AK6:AS6" si="5">IF(AK7="",NA(),AK7)</f>
        <v>36.159999999999997</v>
      </c>
      <c r="AL6" s="20">
        <f t="shared" si="5"/>
        <v>0</v>
      </c>
      <c r="AM6" s="21">
        <f t="shared" si="5"/>
        <v>11.46</v>
      </c>
      <c r="AN6" s="21">
        <f t="shared" si="5"/>
        <v>21.78</v>
      </c>
      <c r="AO6" s="21">
        <f t="shared" si="5"/>
        <v>18.2</v>
      </c>
      <c r="AP6" s="21">
        <f t="shared" si="5"/>
        <v>19.059999999999999</v>
      </c>
      <c r="AQ6" s="21">
        <f t="shared" si="5"/>
        <v>31.07</v>
      </c>
      <c r="AR6" s="21">
        <f t="shared" si="5"/>
        <v>37.43</v>
      </c>
      <c r="AS6" s="21">
        <f t="shared" si="5"/>
        <v>30.17</v>
      </c>
      <c r="AT6" s="20" t="str">
        <f>IF(AT7="","",IF(AT7="-","【-】","【"&amp;SUBSTITUTE(TEXT(AT7,"#,##0.00"),"-","△")&amp;"】"))</f>
        <v>【3.12】</v>
      </c>
      <c r="AU6" s="21">
        <f>IF(AU7="",NA(),AU7)</f>
        <v>39.07</v>
      </c>
      <c r="AV6" s="21">
        <f t="shared" ref="AV6:BD6" si="6">IF(AV7="",NA(),AV7)</f>
        <v>61.79</v>
      </c>
      <c r="AW6" s="21">
        <f t="shared" si="6"/>
        <v>67.650000000000006</v>
      </c>
      <c r="AX6" s="21">
        <f t="shared" si="6"/>
        <v>71.22</v>
      </c>
      <c r="AY6" s="21">
        <f t="shared" si="6"/>
        <v>70.900000000000006</v>
      </c>
      <c r="AZ6" s="21">
        <f t="shared" si="6"/>
        <v>48.56</v>
      </c>
      <c r="BA6" s="21">
        <f t="shared" si="6"/>
        <v>47.58</v>
      </c>
      <c r="BB6" s="21">
        <f t="shared" si="6"/>
        <v>51.09</v>
      </c>
      <c r="BC6" s="21">
        <f t="shared" si="6"/>
        <v>57.42</v>
      </c>
      <c r="BD6" s="21">
        <f t="shared" si="6"/>
        <v>56.13</v>
      </c>
      <c r="BE6" s="20" t="str">
        <f>IF(BE7="","",IF(BE7="-","【-】","【"&amp;SUBSTITUTE(TEXT(BE7,"#,##0.00"),"-","△")&amp;"】"))</f>
        <v>【82.75】</v>
      </c>
      <c r="BF6" s="21">
        <f>IF(BF7="",NA(),BF7)</f>
        <v>7977.08</v>
      </c>
      <c r="BG6" s="21">
        <f t="shared" ref="BG6:BO6" si="7">IF(BG7="",NA(),BG7)</f>
        <v>7328.13</v>
      </c>
      <c r="BH6" s="21">
        <f t="shared" si="7"/>
        <v>6855.74</v>
      </c>
      <c r="BI6" s="21">
        <f t="shared" si="7"/>
        <v>6307.74</v>
      </c>
      <c r="BJ6" s="21">
        <f t="shared" si="7"/>
        <v>5804.47</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34.130000000000003</v>
      </c>
      <c r="BR6" s="21">
        <f t="shared" ref="BR6:BZ6" si="8">IF(BR7="",NA(),BR7)</f>
        <v>47.02</v>
      </c>
      <c r="BS6" s="21">
        <f t="shared" si="8"/>
        <v>54.51</v>
      </c>
      <c r="BT6" s="21">
        <f t="shared" si="8"/>
        <v>32.22</v>
      </c>
      <c r="BU6" s="21">
        <f t="shared" si="8"/>
        <v>38.130000000000003</v>
      </c>
      <c r="BV6" s="21">
        <f t="shared" si="8"/>
        <v>79.77</v>
      </c>
      <c r="BW6" s="21">
        <f t="shared" si="8"/>
        <v>79.63</v>
      </c>
      <c r="BX6" s="21">
        <f t="shared" si="8"/>
        <v>76.78</v>
      </c>
      <c r="BY6" s="21">
        <f t="shared" si="8"/>
        <v>75.41</v>
      </c>
      <c r="BZ6" s="21">
        <f t="shared" si="8"/>
        <v>72.84</v>
      </c>
      <c r="CA6" s="20" t="str">
        <f>IF(CA7="","",IF(CA7="-","【-】","【"&amp;SUBSTITUTE(TEXT(CA7,"#,##0.00"),"-","△")&amp;"】"))</f>
        <v>【97.94】</v>
      </c>
      <c r="CB6" s="21">
        <f>IF(CB7="",NA(),CB7)</f>
        <v>406.01</v>
      </c>
      <c r="CC6" s="21">
        <f t="shared" ref="CC6:CK6" si="9">IF(CC7="",NA(),CC7)</f>
        <v>286.14</v>
      </c>
      <c r="CD6" s="21">
        <f t="shared" si="9"/>
        <v>244.26</v>
      </c>
      <c r="CE6" s="21">
        <f t="shared" si="9"/>
        <v>411.25</v>
      </c>
      <c r="CF6" s="21">
        <f t="shared" si="9"/>
        <v>347.04</v>
      </c>
      <c r="CG6" s="21">
        <f t="shared" si="9"/>
        <v>214.56</v>
      </c>
      <c r="CH6" s="21">
        <f t="shared" si="9"/>
        <v>213.66</v>
      </c>
      <c r="CI6" s="21">
        <f t="shared" si="9"/>
        <v>224.31</v>
      </c>
      <c r="CJ6" s="21">
        <f t="shared" si="9"/>
        <v>223.48</v>
      </c>
      <c r="CK6" s="21">
        <f t="shared" si="9"/>
        <v>232.33</v>
      </c>
      <c r="CL6" s="20" t="str">
        <f>IF(CL7="","",IF(CL7="-","【-】","【"&amp;SUBSTITUTE(TEXT(CL7,"#,##0.00"),"-","△")&amp;"】"))</f>
        <v>【140.98】</v>
      </c>
      <c r="CM6" s="21">
        <f>IF(CM7="",NA(),CM7)</f>
        <v>36.86</v>
      </c>
      <c r="CN6" s="21">
        <f t="shared" ref="CN6:CV6" si="10">IF(CN7="",NA(),CN7)</f>
        <v>37.86</v>
      </c>
      <c r="CO6" s="21">
        <f t="shared" si="10"/>
        <v>38.659999999999997</v>
      </c>
      <c r="CP6" s="21">
        <f t="shared" si="10"/>
        <v>39.26</v>
      </c>
      <c r="CQ6" s="21">
        <f t="shared" si="10"/>
        <v>40.200000000000003</v>
      </c>
      <c r="CR6" s="21">
        <f t="shared" si="10"/>
        <v>49.47</v>
      </c>
      <c r="CS6" s="21">
        <f t="shared" si="10"/>
        <v>48.19</v>
      </c>
      <c r="CT6" s="21">
        <f t="shared" si="10"/>
        <v>47.32</v>
      </c>
      <c r="CU6" s="21">
        <f t="shared" si="10"/>
        <v>48.03</v>
      </c>
      <c r="CV6" s="21">
        <f t="shared" si="10"/>
        <v>48.92</v>
      </c>
      <c r="CW6" s="20" t="str">
        <f>IF(CW7="","",IF(CW7="-","【-】","【"&amp;SUBSTITUTE(TEXT(CW7,"#,##0.00"),"-","△")&amp;"】"))</f>
        <v>【60.13】</v>
      </c>
      <c r="CX6" s="21">
        <f>IF(CX7="",NA(),CX7)</f>
        <v>75.430000000000007</v>
      </c>
      <c r="CY6" s="21">
        <f t="shared" ref="CY6:DG6" si="11">IF(CY7="",NA(),CY7)</f>
        <v>76.349999999999994</v>
      </c>
      <c r="CZ6" s="21">
        <f t="shared" si="11"/>
        <v>76.69</v>
      </c>
      <c r="DA6" s="21">
        <f t="shared" si="11"/>
        <v>76.11</v>
      </c>
      <c r="DB6" s="21">
        <f t="shared" si="11"/>
        <v>75.64</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2.76</v>
      </c>
      <c r="DJ6" s="21">
        <f t="shared" ref="DJ6:DR6" si="12">IF(DJ7="",NA(),DJ7)</f>
        <v>2.84</v>
      </c>
      <c r="DK6" s="21">
        <f t="shared" si="12"/>
        <v>8.7100000000000009</v>
      </c>
      <c r="DL6" s="21">
        <f t="shared" si="12"/>
        <v>12.88</v>
      </c>
      <c r="DM6" s="21">
        <f t="shared" si="12"/>
        <v>16.36</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1">
        <f t="shared" si="14"/>
        <v>2.75</v>
      </c>
      <c r="EH6" s="21">
        <f t="shared" si="14"/>
        <v>0.77</v>
      </c>
      <c r="EI6" s="21">
        <f t="shared" si="14"/>
        <v>1.1499999999999999</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2">
      <c r="A7" s="14"/>
      <c r="B7" s="23">
        <v>2024</v>
      </c>
      <c r="C7" s="23">
        <v>34614</v>
      </c>
      <c r="D7" s="23">
        <v>46</v>
      </c>
      <c r="E7" s="23">
        <v>17</v>
      </c>
      <c r="F7" s="23">
        <v>1</v>
      </c>
      <c r="G7" s="23">
        <v>0</v>
      </c>
      <c r="H7" s="23" t="s">
        <v>95</v>
      </c>
      <c r="I7" s="23" t="s">
        <v>96</v>
      </c>
      <c r="J7" s="23" t="s">
        <v>97</v>
      </c>
      <c r="K7" s="23" t="s">
        <v>98</v>
      </c>
      <c r="L7" s="23" t="s">
        <v>99</v>
      </c>
      <c r="M7" s="23" t="s">
        <v>100</v>
      </c>
      <c r="N7" s="24" t="s">
        <v>101</v>
      </c>
      <c r="O7" s="24">
        <v>78.55</v>
      </c>
      <c r="P7" s="24">
        <v>56.37</v>
      </c>
      <c r="Q7" s="24">
        <v>85.28</v>
      </c>
      <c r="R7" s="24">
        <v>2640</v>
      </c>
      <c r="S7" s="24">
        <v>10492</v>
      </c>
      <c r="T7" s="24">
        <v>200.42</v>
      </c>
      <c r="U7" s="24">
        <v>52.35</v>
      </c>
      <c r="V7" s="24">
        <v>5857</v>
      </c>
      <c r="W7" s="24">
        <v>2.5499999999999998</v>
      </c>
      <c r="X7" s="24">
        <v>2296.86</v>
      </c>
      <c r="Y7" s="24">
        <v>91.63</v>
      </c>
      <c r="Z7" s="24">
        <v>101.98</v>
      </c>
      <c r="AA7" s="24">
        <v>109.69</v>
      </c>
      <c r="AB7" s="24">
        <v>95.38</v>
      </c>
      <c r="AC7" s="24">
        <v>97.98</v>
      </c>
      <c r="AD7" s="24">
        <v>107.81</v>
      </c>
      <c r="AE7" s="24">
        <v>107.54</v>
      </c>
      <c r="AF7" s="24">
        <v>107.19</v>
      </c>
      <c r="AG7" s="24">
        <v>107.04</v>
      </c>
      <c r="AH7" s="24">
        <v>107.83</v>
      </c>
      <c r="AI7" s="24">
        <v>105.36</v>
      </c>
      <c r="AJ7" s="24">
        <v>42.39</v>
      </c>
      <c r="AK7" s="24">
        <v>36.159999999999997</v>
      </c>
      <c r="AL7" s="24">
        <v>0</v>
      </c>
      <c r="AM7" s="24">
        <v>11.46</v>
      </c>
      <c r="AN7" s="24">
        <v>21.78</v>
      </c>
      <c r="AO7" s="24">
        <v>18.2</v>
      </c>
      <c r="AP7" s="24">
        <v>19.059999999999999</v>
      </c>
      <c r="AQ7" s="24">
        <v>31.07</v>
      </c>
      <c r="AR7" s="24">
        <v>37.43</v>
      </c>
      <c r="AS7" s="24">
        <v>30.17</v>
      </c>
      <c r="AT7" s="24">
        <v>3.12</v>
      </c>
      <c r="AU7" s="24">
        <v>39.07</v>
      </c>
      <c r="AV7" s="24">
        <v>61.79</v>
      </c>
      <c r="AW7" s="24">
        <v>67.650000000000006</v>
      </c>
      <c r="AX7" s="24">
        <v>71.22</v>
      </c>
      <c r="AY7" s="24">
        <v>70.900000000000006</v>
      </c>
      <c r="AZ7" s="24">
        <v>48.56</v>
      </c>
      <c r="BA7" s="24">
        <v>47.58</v>
      </c>
      <c r="BB7" s="24">
        <v>51.09</v>
      </c>
      <c r="BC7" s="24">
        <v>57.42</v>
      </c>
      <c r="BD7" s="24">
        <v>56.13</v>
      </c>
      <c r="BE7" s="24">
        <v>82.75</v>
      </c>
      <c r="BF7" s="24">
        <v>7977.08</v>
      </c>
      <c r="BG7" s="24">
        <v>7328.13</v>
      </c>
      <c r="BH7" s="24">
        <v>6855.74</v>
      </c>
      <c r="BI7" s="24">
        <v>6307.74</v>
      </c>
      <c r="BJ7" s="24">
        <v>5804.47</v>
      </c>
      <c r="BK7" s="24">
        <v>1245.0999999999999</v>
      </c>
      <c r="BL7" s="24">
        <v>1108.8</v>
      </c>
      <c r="BM7" s="24">
        <v>1194.56</v>
      </c>
      <c r="BN7" s="24">
        <v>1174.6099999999999</v>
      </c>
      <c r="BO7" s="24">
        <v>1343.89</v>
      </c>
      <c r="BP7" s="24">
        <v>602.55999999999995</v>
      </c>
      <c r="BQ7" s="24">
        <v>34.130000000000003</v>
      </c>
      <c r="BR7" s="24">
        <v>47.02</v>
      </c>
      <c r="BS7" s="24">
        <v>54.51</v>
      </c>
      <c r="BT7" s="24">
        <v>32.22</v>
      </c>
      <c r="BU7" s="24">
        <v>38.130000000000003</v>
      </c>
      <c r="BV7" s="24">
        <v>79.77</v>
      </c>
      <c r="BW7" s="24">
        <v>79.63</v>
      </c>
      <c r="BX7" s="24">
        <v>76.78</v>
      </c>
      <c r="BY7" s="24">
        <v>75.41</v>
      </c>
      <c r="BZ7" s="24">
        <v>72.84</v>
      </c>
      <c r="CA7" s="24">
        <v>97.94</v>
      </c>
      <c r="CB7" s="24">
        <v>406.01</v>
      </c>
      <c r="CC7" s="24">
        <v>286.14</v>
      </c>
      <c r="CD7" s="24">
        <v>244.26</v>
      </c>
      <c r="CE7" s="24">
        <v>411.25</v>
      </c>
      <c r="CF7" s="24">
        <v>347.04</v>
      </c>
      <c r="CG7" s="24">
        <v>214.56</v>
      </c>
      <c r="CH7" s="24">
        <v>213.66</v>
      </c>
      <c r="CI7" s="24">
        <v>224.31</v>
      </c>
      <c r="CJ7" s="24">
        <v>223.48</v>
      </c>
      <c r="CK7" s="24">
        <v>232.33</v>
      </c>
      <c r="CL7" s="24">
        <v>140.97999999999999</v>
      </c>
      <c r="CM7" s="24">
        <v>36.86</v>
      </c>
      <c r="CN7" s="24">
        <v>37.86</v>
      </c>
      <c r="CO7" s="24">
        <v>38.659999999999997</v>
      </c>
      <c r="CP7" s="24">
        <v>39.26</v>
      </c>
      <c r="CQ7" s="24">
        <v>40.200000000000003</v>
      </c>
      <c r="CR7" s="24">
        <v>49.47</v>
      </c>
      <c r="CS7" s="24">
        <v>48.19</v>
      </c>
      <c r="CT7" s="24">
        <v>47.32</v>
      </c>
      <c r="CU7" s="24">
        <v>48.03</v>
      </c>
      <c r="CV7" s="24">
        <v>48.92</v>
      </c>
      <c r="CW7" s="24">
        <v>60.13</v>
      </c>
      <c r="CX7" s="24">
        <v>75.430000000000007</v>
      </c>
      <c r="CY7" s="24">
        <v>76.349999999999994</v>
      </c>
      <c r="CZ7" s="24">
        <v>76.69</v>
      </c>
      <c r="DA7" s="24">
        <v>76.11</v>
      </c>
      <c r="DB7" s="24">
        <v>75.64</v>
      </c>
      <c r="DC7" s="24">
        <v>82.06</v>
      </c>
      <c r="DD7" s="24">
        <v>82.26</v>
      </c>
      <c r="DE7" s="24">
        <v>81.33</v>
      </c>
      <c r="DF7" s="24">
        <v>80.95</v>
      </c>
      <c r="DG7" s="24">
        <v>80.760000000000005</v>
      </c>
      <c r="DH7" s="24">
        <v>96</v>
      </c>
      <c r="DI7" s="24">
        <v>2.76</v>
      </c>
      <c r="DJ7" s="24">
        <v>2.84</v>
      </c>
      <c r="DK7" s="24">
        <v>8.7100000000000009</v>
      </c>
      <c r="DL7" s="24">
        <v>12.88</v>
      </c>
      <c r="DM7" s="24">
        <v>16.36</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v>
      </c>
      <c r="EG7" s="24">
        <v>2.75</v>
      </c>
      <c r="EH7" s="24">
        <v>0.77</v>
      </c>
      <c r="EI7" s="24">
        <v>1.1499999999999999</v>
      </c>
      <c r="EJ7" s="24">
        <v>0.32</v>
      </c>
      <c r="EK7" s="24">
        <v>0.1</v>
      </c>
      <c r="EL7" s="24">
        <v>0.09</v>
      </c>
      <c r="EM7" s="24">
        <v>0.1</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宮田 雅大</cp:lastModifiedBy>
  <cp:lastPrinted>2026-01-24T05:26:58Z</cp:lastPrinted>
  <dcterms:created xsi:type="dcterms:W3CDTF">2025-12-23T05:56:37Z</dcterms:created>
  <dcterms:modified xsi:type="dcterms:W3CDTF">2026-02-18T00:17:56Z</dcterms:modified>
  <cp:category/>
</cp:coreProperties>
</file>